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75" windowWidth="12120" windowHeight="9120" activeTab="0"/>
  </bookViews>
  <sheets>
    <sheet name="1" sheetId="1" r:id="rId1"/>
  </sheets>
  <definedNames>
    <definedName name="mnmmn">"Рисунок 29"</definedName>
    <definedName name="_xlnm.Print_Area" localSheetId="0">'1'!$A$1:$O$27</definedName>
  </definedNames>
  <calcPr fullCalcOnLoad="1"/>
</workbook>
</file>

<file path=xl/sharedStrings.xml><?xml version="1.0" encoding="utf-8"?>
<sst xmlns="http://schemas.openxmlformats.org/spreadsheetml/2006/main" count="64" uniqueCount="38">
  <si>
    <t>Додаток 1</t>
  </si>
  <si>
    <t>!!!!!!!!!!!!ЗАПОВНЮВАТИ З ТРЬОМА ЗНАКАМИ ПІСЛЯ КОМИ (ПРИКЛАД: 1,236 ТИС. ГРН)</t>
  </si>
  <si>
    <t>(тис.грн.)</t>
  </si>
  <si>
    <t>Код</t>
  </si>
  <si>
    <t>Найменування</t>
  </si>
  <si>
    <t>Поточні видатки
на місяць,
передбачені у
бюджеті</t>
  </si>
  <si>
    <t>Фактично
нараховано
за місяць</t>
  </si>
  <si>
    <t>Загальний обсяг фінансування з початку місяця із загального фонду (без субвенцій з державного та обласного бюджетів)</t>
  </si>
  <si>
    <t>З нього обсяг фінансування з початку місяця із загального фонду на соціальні виплати</t>
  </si>
  <si>
    <t>Загальний обсяг фінансування з початку місяця із спеціального фонду (на погашення заборгованості)</t>
  </si>
  <si>
    <t>Заборгованість на звітну дату за
фактичними нарахуваннями</t>
  </si>
  <si>
    <t>Відсоток спрямування коштів на зарплату</t>
  </si>
  <si>
    <t>всього</t>
  </si>
  <si>
    <t>по виплатах
термін яких
пройшов</t>
  </si>
  <si>
    <t>всього
(6+7)</t>
  </si>
  <si>
    <t>звітного періоду</t>
  </si>
  <si>
    <t>на погашення
заборгованостей
минулих періодів</t>
  </si>
  <si>
    <t>всього
(1+4-5-8-9)</t>
  </si>
  <si>
    <t>по виплатах термін
яких пройшов</t>
  </si>
  <si>
    <t>5.1</t>
  </si>
  <si>
    <t>12</t>
  </si>
  <si>
    <t>Заробітна плата</t>
  </si>
  <si>
    <t>х</t>
  </si>
  <si>
    <t>Нарахування на заробітну плату</t>
  </si>
  <si>
    <t>Грошове забезпечення</t>
  </si>
  <si>
    <t>Стипендії</t>
  </si>
  <si>
    <t>Допомоги</t>
  </si>
  <si>
    <t>Інші соціальна виплати</t>
  </si>
  <si>
    <t>2282"Окремі заходи по реалізації державних (регіональних) програм, не віднесені до заходів розвитку"</t>
  </si>
  <si>
    <t>2610 "Субсидії та поточні трансферти підприїмствам (установам, організаціям)"</t>
  </si>
  <si>
    <t>1.1</t>
  </si>
  <si>
    <t>1.2</t>
  </si>
  <si>
    <t>1.3</t>
  </si>
  <si>
    <t>Оплата праці і нарахування на заробітну плату всього:</t>
  </si>
  <si>
    <t xml:space="preserve">Зведений бюджет   Чернігівського   району </t>
  </si>
  <si>
    <t>Заборгованість на початок
місяця</t>
  </si>
  <si>
    <r>
      <t xml:space="preserve">2100 </t>
    </r>
    <r>
      <rPr>
        <sz val="10"/>
        <rFont val="Times New Roman"/>
        <family val="1"/>
      </rPr>
      <t>"</t>
    </r>
    <r>
      <rPr>
        <b/>
        <sz val="10"/>
        <rFont val="Times New Roman"/>
        <family val="1"/>
      </rPr>
      <t>Оплата праці і нарахування на заробітну плату"</t>
    </r>
  </si>
  <si>
    <t>Інформація про стан фінансування соціальних виплат із місцевих бюджетів станом на 01.02.2020р.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</si>
</sst>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.0"/>
    <numFmt numFmtId="189" formatCode="#,##0.000"/>
    <numFmt numFmtId="190" formatCode="0E+00"/>
    <numFmt numFmtId="191" formatCode="#,##0.00000000000"/>
    <numFmt numFmtId="192" formatCode="0.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00_₴_-;\-* #,##0.000_₴_-;_-* &quot;-&quot;???_₴_-;_-@_-"/>
  </numFmts>
  <fonts count="37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" fillId="0" borderId="0">
      <alignment/>
      <protection/>
    </xf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7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2">
    <xf numFmtId="0" fontId="0" fillId="0" borderId="0" xfId="0" applyAlignment="1">
      <alignment/>
    </xf>
    <xf numFmtId="189" fontId="10" fillId="24" borderId="10" xfId="0" applyNumberFormat="1" applyFont="1" applyFill="1" applyBorder="1" applyAlignment="1" applyProtection="1">
      <alignment horizontal="right"/>
      <protection locked="0"/>
    </xf>
    <xf numFmtId="0" fontId="4" fillId="24" borderId="0" xfId="55" applyFont="1" applyFill="1" applyAlignment="1" applyProtection="1">
      <alignment horizontal="center" vertical="center" wrapText="1"/>
      <protection locked="0"/>
    </xf>
    <xf numFmtId="189" fontId="4" fillId="24" borderId="0" xfId="55" applyNumberFormat="1" applyFont="1" applyFill="1" applyAlignment="1" applyProtection="1">
      <alignment horizontal="center" vertical="center" wrapText="1"/>
      <protection locked="0"/>
    </xf>
    <xf numFmtId="189" fontId="4" fillId="24" borderId="0" xfId="55" applyNumberFormat="1" applyFont="1" applyFill="1" applyProtection="1">
      <alignment/>
      <protection locked="0"/>
    </xf>
    <xf numFmtId="0" fontId="4" fillId="24" borderId="0" xfId="55" applyFont="1" applyFill="1" applyProtection="1">
      <alignment/>
      <protection locked="0"/>
    </xf>
    <xf numFmtId="192" fontId="0" fillId="24" borderId="10" xfId="0" applyNumberFormat="1" applyFill="1" applyBorder="1" applyAlignment="1" applyProtection="1">
      <alignment/>
      <protection locked="0"/>
    </xf>
    <xf numFmtId="49" fontId="4" fillId="24" borderId="10" xfId="55" applyNumberFormat="1" applyFont="1" applyFill="1" applyBorder="1" applyAlignment="1" applyProtection="1">
      <alignment horizontal="center" vertical="center" wrapText="1"/>
      <protection locked="0"/>
    </xf>
    <xf numFmtId="0" fontId="11" fillId="24" borderId="10" xfId="55" applyFont="1" applyFill="1" applyBorder="1" applyAlignment="1" applyProtection="1">
      <alignment horizontal="left" vertical="center" wrapText="1"/>
      <protection locked="0"/>
    </xf>
    <xf numFmtId="0" fontId="9" fillId="24" borderId="10" xfId="55" applyFont="1" applyFill="1" applyBorder="1" applyAlignment="1" applyProtection="1">
      <alignment horizontal="left" vertical="center" wrapText="1"/>
      <protection locked="0"/>
    </xf>
    <xf numFmtId="189" fontId="11" fillId="24" borderId="10" xfId="55" applyNumberFormat="1" applyFont="1" applyFill="1" applyBorder="1" applyAlignment="1" applyProtection="1">
      <alignment horizontal="right"/>
      <protection/>
    </xf>
    <xf numFmtId="188" fontId="11" fillId="24" borderId="10" xfId="55" applyNumberFormat="1" applyFont="1" applyFill="1" applyBorder="1" applyAlignment="1" applyProtection="1">
      <alignment horizontal="right"/>
      <protection/>
    </xf>
    <xf numFmtId="189" fontId="9" fillId="24" borderId="0" xfId="55" applyNumberFormat="1" applyFont="1" applyFill="1" applyProtection="1">
      <alignment/>
      <protection locked="0"/>
    </xf>
    <xf numFmtId="0" fontId="9" fillId="24" borderId="0" xfId="55" applyFont="1" applyFill="1" applyProtection="1">
      <alignment/>
      <protection locked="0"/>
    </xf>
    <xf numFmtId="189" fontId="12" fillId="24" borderId="10" xfId="55" applyNumberFormat="1" applyFont="1" applyFill="1" applyBorder="1" applyAlignment="1" applyProtection="1">
      <alignment horizontal="center"/>
      <protection locked="0"/>
    </xf>
    <xf numFmtId="188" fontId="11" fillId="24" borderId="10" xfId="55" applyNumberFormat="1" applyFont="1" applyFill="1" applyBorder="1" applyAlignment="1" applyProtection="1">
      <alignment horizontal="right"/>
      <protection locked="0"/>
    </xf>
    <xf numFmtId="189" fontId="4" fillId="24" borderId="0" xfId="55" applyNumberFormat="1" applyFont="1" applyFill="1" applyProtection="1">
      <alignment/>
      <protection locked="0"/>
    </xf>
    <xf numFmtId="0" fontId="4" fillId="24" borderId="10" xfId="55" applyFont="1" applyFill="1" applyBorder="1" applyAlignment="1" applyProtection="1">
      <alignment horizontal="left" vertical="center" wrapText="1"/>
      <protection locked="0"/>
    </xf>
    <xf numFmtId="4" fontId="19" fillId="24" borderId="10" xfId="54" applyNumberFormat="1" applyFont="1" applyFill="1" applyBorder="1">
      <alignment/>
      <protection/>
    </xf>
    <xf numFmtId="192" fontId="0" fillId="24" borderId="0" xfId="0" applyNumberFormat="1" applyFill="1" applyAlignment="1" applyProtection="1">
      <alignment/>
      <protection locked="0"/>
    </xf>
    <xf numFmtId="189" fontId="12" fillId="24" borderId="10" xfId="55" applyNumberFormat="1" applyFont="1" applyFill="1" applyBorder="1" applyAlignment="1" applyProtection="1">
      <alignment horizontal="right"/>
      <protection locked="0"/>
    </xf>
    <xf numFmtId="189" fontId="12" fillId="24" borderId="10" xfId="55" applyNumberFormat="1" applyFont="1" applyFill="1" applyBorder="1" applyAlignment="1" applyProtection="1">
      <alignment horizontal="right"/>
      <protection locked="0"/>
    </xf>
    <xf numFmtId="49" fontId="12" fillId="24" borderId="10" xfId="55" applyNumberFormat="1" applyFont="1" applyFill="1" applyBorder="1" applyAlignment="1" applyProtection="1">
      <alignment horizontal="left" vertical="center" wrapText="1"/>
      <protection locked="0"/>
    </xf>
    <xf numFmtId="0" fontId="12" fillId="24" borderId="10" xfId="55" applyFont="1" applyFill="1" applyBorder="1" applyAlignment="1" applyProtection="1">
      <alignment horizontal="left" vertical="center" wrapText="1"/>
      <protection locked="0"/>
    </xf>
    <xf numFmtId="189" fontId="12" fillId="24" borderId="10" xfId="55" applyNumberFormat="1" applyFont="1" applyFill="1" applyBorder="1" applyAlignment="1" applyProtection="1">
      <alignment horizontal="right"/>
      <protection/>
    </xf>
    <xf numFmtId="189" fontId="20" fillId="24" borderId="10" xfId="55" applyNumberFormat="1" applyFont="1" applyFill="1" applyBorder="1" applyAlignment="1" applyProtection="1">
      <alignment horizontal="right"/>
      <protection locked="0"/>
    </xf>
    <xf numFmtId="171" fontId="0" fillId="24" borderId="10" xfId="64" applyNumberFormat="1" applyFont="1" applyFill="1" applyBorder="1" applyAlignment="1" applyProtection="1">
      <alignment/>
      <protection locked="0"/>
    </xf>
    <xf numFmtId="171" fontId="17" fillId="24" borderId="10" xfId="66" applyFont="1" applyFill="1" applyBorder="1" applyAlignment="1">
      <alignment/>
    </xf>
    <xf numFmtId="189" fontId="0" fillId="24" borderId="0" xfId="0" applyNumberFormat="1" applyFill="1" applyAlignment="1" applyProtection="1">
      <alignment/>
      <protection locked="0"/>
    </xf>
    <xf numFmtId="0" fontId="17" fillId="24" borderId="0" xfId="54" applyFill="1">
      <alignment/>
      <protection/>
    </xf>
    <xf numFmtId="189" fontId="7" fillId="24" borderId="0" xfId="55" applyNumberFormat="1" applyFont="1" applyFill="1" applyProtection="1">
      <alignment/>
      <protection locked="0"/>
    </xf>
    <xf numFmtId="4" fontId="12" fillId="24" borderId="10" xfId="55" applyNumberFormat="1" applyFont="1" applyFill="1" applyBorder="1" applyAlignment="1" applyProtection="1">
      <alignment horizontal="right"/>
      <protection locked="0"/>
    </xf>
    <xf numFmtId="188" fontId="12" fillId="24" borderId="10" xfId="55" applyNumberFormat="1" applyFont="1" applyFill="1" applyBorder="1" applyAlignment="1" applyProtection="1">
      <alignment horizontal="right"/>
      <protection locked="0"/>
    </xf>
    <xf numFmtId="189" fontId="12" fillId="24" borderId="10" xfId="0" applyNumberFormat="1" applyFont="1" applyFill="1" applyBorder="1" applyAlignment="1" applyProtection="1">
      <alignment/>
      <protection locked="0"/>
    </xf>
    <xf numFmtId="191" fontId="4" fillId="24" borderId="0" xfId="55" applyNumberFormat="1" applyFont="1" applyFill="1" applyProtection="1">
      <alignment/>
      <protection locked="0"/>
    </xf>
    <xf numFmtId="0" fontId="4" fillId="24" borderId="0" xfId="55" applyFont="1" applyFill="1" applyBorder="1" applyProtection="1">
      <alignment/>
      <protection locked="0"/>
    </xf>
    <xf numFmtId="0" fontId="12" fillId="24" borderId="0" xfId="55" applyFont="1" applyFill="1" applyBorder="1" applyAlignment="1" applyProtection="1">
      <alignment wrapText="1"/>
      <protection locked="0"/>
    </xf>
    <xf numFmtId="0" fontId="13" fillId="24" borderId="0" xfId="55" applyFont="1" applyFill="1" applyBorder="1" applyAlignment="1" applyProtection="1">
      <alignment wrapText="1"/>
      <protection locked="0"/>
    </xf>
    <xf numFmtId="189" fontId="11" fillId="24" borderId="0" xfId="55" applyNumberFormat="1" applyFont="1" applyFill="1" applyBorder="1" applyAlignment="1" applyProtection="1">
      <alignment wrapText="1"/>
      <protection locked="0"/>
    </xf>
    <xf numFmtId="189" fontId="13" fillId="24" borderId="0" xfId="55" applyNumberFormat="1" applyFont="1" applyFill="1" applyBorder="1" applyAlignment="1" applyProtection="1">
      <alignment wrapText="1"/>
      <protection locked="0"/>
    </xf>
    <xf numFmtId="0" fontId="11" fillId="24" borderId="0" xfId="55" applyFont="1" applyFill="1" applyBorder="1" applyProtection="1">
      <alignment/>
      <protection locked="0"/>
    </xf>
    <xf numFmtId="189" fontId="4" fillId="24" borderId="0" xfId="55" applyNumberFormat="1" applyFont="1" applyFill="1" applyBorder="1" applyProtection="1">
      <alignment/>
      <protection locked="0"/>
    </xf>
    <xf numFmtId="189" fontId="4" fillId="24" borderId="0" xfId="55" applyNumberFormat="1" applyFont="1" applyFill="1" applyBorder="1" applyProtection="1">
      <alignment/>
      <protection locked="0"/>
    </xf>
    <xf numFmtId="189" fontId="11" fillId="24" borderId="0" xfId="55" applyNumberFormat="1" applyFont="1" applyFill="1" applyBorder="1" applyProtection="1">
      <alignment/>
      <protection locked="0"/>
    </xf>
    <xf numFmtId="0" fontId="0" fillId="24" borderId="0" xfId="0" applyFill="1" applyBorder="1" applyAlignment="1" applyProtection="1" quotePrefix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2" fontId="0" fillId="24" borderId="0" xfId="0" applyNumberFormat="1" applyFill="1" applyBorder="1" applyAlignment="1" applyProtection="1">
      <alignment/>
      <protection locked="0"/>
    </xf>
    <xf numFmtId="192" fontId="15" fillId="24" borderId="10" xfId="0" applyNumberFormat="1" applyFont="1" applyFill="1" applyBorder="1" applyAlignment="1" applyProtection="1">
      <alignment wrapText="1"/>
      <protection locked="0"/>
    </xf>
    <xf numFmtId="189" fontId="16" fillId="24" borderId="10" xfId="55" applyNumberFormat="1" applyFont="1" applyFill="1" applyBorder="1" applyAlignment="1" applyProtection="1">
      <alignment horizontal="right"/>
      <protection/>
    </xf>
    <xf numFmtId="0" fontId="18" fillId="24" borderId="0" xfId="54" applyFont="1" applyFill="1">
      <alignment/>
      <protection/>
    </xf>
    <xf numFmtId="0" fontId="12" fillId="24" borderId="0" xfId="0" applyFont="1" applyFill="1" applyAlignment="1" applyProtection="1">
      <alignment/>
      <protection locked="0"/>
    </xf>
    <xf numFmtId="192" fontId="12" fillId="24" borderId="10" xfId="0" applyNumberFormat="1" applyFont="1" applyFill="1" applyBorder="1" applyAlignment="1" applyProtection="1">
      <alignment/>
      <protection locked="0"/>
    </xf>
    <xf numFmtId="192" fontId="11" fillId="24" borderId="0" xfId="0" applyNumberFormat="1" applyFont="1" applyFill="1" applyAlignment="1" applyProtection="1">
      <alignment/>
      <protection locked="0"/>
    </xf>
    <xf numFmtId="49" fontId="4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4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4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4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14" fillId="24" borderId="10" xfId="55" applyNumberFormat="1" applyFont="1" applyFill="1" applyBorder="1" applyAlignment="1" applyProtection="1">
      <alignment horizontal="center" vertical="center" wrapText="1"/>
      <protection locked="0"/>
    </xf>
    <xf numFmtId="0" fontId="7" fillId="24" borderId="14" xfId="55" applyFont="1" applyFill="1" applyBorder="1" applyAlignment="1" applyProtection="1">
      <alignment horizontal="left" vertical="center" wrapText="1"/>
      <protection locked="0"/>
    </xf>
    <xf numFmtId="0" fontId="4" fillId="24" borderId="0" xfId="55" applyFont="1" applyFill="1" applyAlignment="1" applyProtection="1">
      <alignment horizontal="center" vertical="center" wrapText="1"/>
      <protection locked="0"/>
    </xf>
    <xf numFmtId="0" fontId="8" fillId="24" borderId="0" xfId="55" applyFont="1" applyFill="1" applyAlignment="1" applyProtection="1">
      <alignment horizontal="center" vertical="center" wrapText="1"/>
      <protection locked="0"/>
    </xf>
    <xf numFmtId="0" fontId="7" fillId="24" borderId="0" xfId="55" applyFont="1" applyFill="1" applyAlignment="1" applyProtection="1">
      <alignment horizontal="center" vertical="center" wrapText="1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_Фінасування соцвиплат 01.01.09_22.01.09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завд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tabSelected="1" view="pageBreakPreview" zoomScale="84" zoomScaleNormal="73" zoomScaleSheetLayoutView="84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8" sqref="G8"/>
    </sheetView>
  </sheetViews>
  <sheetFormatPr defaultColWidth="8.875" defaultRowHeight="12.75"/>
  <cols>
    <col min="1" max="1" width="8.75390625" style="5" bestFit="1" customWidth="1"/>
    <col min="2" max="2" width="42.125" style="5" customWidth="1"/>
    <col min="3" max="3" width="12.00390625" style="5" customWidth="1"/>
    <col min="4" max="4" width="10.00390625" style="5" customWidth="1"/>
    <col min="5" max="6" width="14.25390625" style="5" customWidth="1"/>
    <col min="7" max="7" width="14.625" style="5" customWidth="1"/>
    <col min="8" max="8" width="13.875" style="5" customWidth="1"/>
    <col min="9" max="9" width="13.00390625" style="5" customWidth="1"/>
    <col min="10" max="10" width="15.875" style="5" customWidth="1"/>
    <col min="11" max="11" width="12.375" style="5" customWidth="1"/>
    <col min="12" max="12" width="15.375" style="5" customWidth="1"/>
    <col min="13" max="13" width="13.375" style="5" customWidth="1"/>
    <col min="14" max="14" width="10.25390625" style="5" customWidth="1"/>
    <col min="15" max="15" width="14.625" style="5" customWidth="1"/>
    <col min="16" max="16" width="16.375" style="5" customWidth="1"/>
    <col min="17" max="17" width="15.00390625" style="5" customWidth="1"/>
    <col min="18" max="18" width="12.625" style="5" bestFit="1" customWidth="1"/>
    <col min="19" max="19" width="12.25390625" style="5" bestFit="1" customWidth="1"/>
    <col min="20" max="20" width="10.25390625" style="5" bestFit="1" customWidth="1"/>
    <col min="21" max="16384" width="8.875" style="5" customWidth="1"/>
  </cols>
  <sheetData>
    <row r="1" spans="1:15" ht="12.75">
      <c r="A1" s="61"/>
      <c r="B1" s="61"/>
      <c r="C1" s="2"/>
      <c r="D1" s="2"/>
      <c r="E1" s="3"/>
      <c r="F1" s="2"/>
      <c r="G1" s="3"/>
      <c r="H1" s="3"/>
      <c r="I1" s="3"/>
      <c r="J1" s="2"/>
      <c r="K1" s="3"/>
      <c r="L1" s="4"/>
      <c r="M1" s="3"/>
      <c r="N1" s="59" t="s">
        <v>0</v>
      </c>
      <c r="O1" s="59"/>
    </row>
    <row r="2" spans="1:17" ht="30" customHeight="1">
      <c r="A2" s="60" t="s">
        <v>37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Q2" s="6">
        <v>158.354</v>
      </c>
    </row>
    <row r="3" spans="1:17" ht="18.75" customHeight="1">
      <c r="A3" s="2"/>
      <c r="B3" s="58" t="s">
        <v>1</v>
      </c>
      <c r="C3" s="58"/>
      <c r="D3" s="58"/>
      <c r="E3" s="58"/>
      <c r="F3" s="58"/>
      <c r="G3" s="58"/>
      <c r="H3" s="58"/>
      <c r="I3" s="58"/>
      <c r="J3" s="58"/>
      <c r="K3" s="2"/>
      <c r="L3" s="2"/>
      <c r="M3" s="2"/>
      <c r="N3" s="2" t="s">
        <v>2</v>
      </c>
      <c r="O3" s="2"/>
      <c r="P3" s="4" t="e">
        <f>P4-#REF!</f>
        <v>#REF!</v>
      </c>
      <c r="Q3" s="6">
        <v>37.75</v>
      </c>
    </row>
    <row r="4" spans="1:16" ht="60" customHeight="1">
      <c r="A4" s="53" t="s">
        <v>3</v>
      </c>
      <c r="B4" s="53" t="s">
        <v>4</v>
      </c>
      <c r="C4" s="56" t="s">
        <v>35</v>
      </c>
      <c r="D4" s="56"/>
      <c r="E4" s="56" t="s">
        <v>5</v>
      </c>
      <c r="F4" s="56" t="s">
        <v>6</v>
      </c>
      <c r="G4" s="53" t="s">
        <v>7</v>
      </c>
      <c r="H4" s="57" t="s">
        <v>8</v>
      </c>
      <c r="I4" s="57"/>
      <c r="J4" s="57"/>
      <c r="K4" s="57" t="s">
        <v>9</v>
      </c>
      <c r="L4" s="57"/>
      <c r="M4" s="56" t="s">
        <v>10</v>
      </c>
      <c r="N4" s="56"/>
      <c r="O4" s="56" t="s">
        <v>11</v>
      </c>
      <c r="P4" s="4">
        <f>F7-I7</f>
        <v>0</v>
      </c>
    </row>
    <row r="5" spans="1:17" ht="62.25" customHeight="1">
      <c r="A5" s="54"/>
      <c r="B5" s="54"/>
      <c r="C5" s="7" t="s">
        <v>12</v>
      </c>
      <c r="D5" s="7" t="s">
        <v>13</v>
      </c>
      <c r="E5" s="56"/>
      <c r="F5" s="56"/>
      <c r="G5" s="55"/>
      <c r="H5" s="7" t="s">
        <v>14</v>
      </c>
      <c r="I5" s="7" t="s">
        <v>15</v>
      </c>
      <c r="J5" s="7" t="s">
        <v>16</v>
      </c>
      <c r="K5" s="7" t="s">
        <v>15</v>
      </c>
      <c r="L5" s="7" t="s">
        <v>16</v>
      </c>
      <c r="M5" s="7" t="s">
        <v>17</v>
      </c>
      <c r="N5" s="7" t="s">
        <v>18</v>
      </c>
      <c r="O5" s="56"/>
      <c r="Q5" s="4"/>
    </row>
    <row r="6" spans="1:18" ht="15.75" customHeight="1">
      <c r="A6" s="55"/>
      <c r="B6" s="55"/>
      <c r="C6" s="7">
        <v>1</v>
      </c>
      <c r="D6" s="7">
        <v>2</v>
      </c>
      <c r="E6" s="7">
        <v>3</v>
      </c>
      <c r="F6" s="7">
        <v>4</v>
      </c>
      <c r="G6" s="7">
        <v>5</v>
      </c>
      <c r="H6" s="7" t="s">
        <v>19</v>
      </c>
      <c r="I6" s="7">
        <v>6</v>
      </c>
      <c r="J6" s="7">
        <v>7</v>
      </c>
      <c r="K6" s="7">
        <v>8</v>
      </c>
      <c r="L6" s="7">
        <v>9</v>
      </c>
      <c r="M6" s="7">
        <v>10</v>
      </c>
      <c r="N6" s="7">
        <v>11</v>
      </c>
      <c r="O6" s="7" t="s">
        <v>20</v>
      </c>
      <c r="P6" s="4">
        <f>P7-282.817</f>
        <v>-282.817</v>
      </c>
      <c r="R6" s="5">
        <f>456.582-415.844</f>
        <v>40.738</v>
      </c>
    </row>
    <row r="7" spans="1:21" s="13" customFormat="1" ht="32.25" customHeight="1">
      <c r="A7" s="8"/>
      <c r="B7" s="9" t="s">
        <v>34</v>
      </c>
      <c r="C7" s="10">
        <f>C11+C14+C17+C20+C21+C22+C23</f>
        <v>0</v>
      </c>
      <c r="D7" s="10">
        <f aca="true" t="shared" si="0" ref="D7:M7">D11+D14+D17+D20+D21+D22+D23</f>
        <v>0</v>
      </c>
      <c r="E7" s="10">
        <f t="shared" si="0"/>
        <v>11069.339</v>
      </c>
      <c r="F7" s="10">
        <f t="shared" si="0"/>
        <v>9795.876</v>
      </c>
      <c r="G7" s="52">
        <v>10262.258</v>
      </c>
      <c r="H7" s="10">
        <f t="shared" si="0"/>
        <v>9795.876</v>
      </c>
      <c r="I7" s="10">
        <f t="shared" si="0"/>
        <v>9795.876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>N11+N14+N17+N20+N21+N22+N23</f>
        <v>0</v>
      </c>
      <c r="O7" s="11">
        <f>(H9+H10)/G7*100</f>
        <v>95.45536664543027</v>
      </c>
      <c r="P7" s="4">
        <f>C7-J7</f>
        <v>0</v>
      </c>
      <c r="Q7" s="4">
        <f>H7+M7-C7</f>
        <v>9795.876</v>
      </c>
      <c r="R7" s="4">
        <f>138.233-125.713</f>
        <v>12.52000000000001</v>
      </c>
      <c r="S7" s="12"/>
      <c r="T7" s="12"/>
      <c r="U7" s="12"/>
    </row>
    <row r="8" spans="1:21" s="13" customFormat="1" ht="30" customHeight="1">
      <c r="A8" s="8">
        <v>1</v>
      </c>
      <c r="B8" s="9" t="s">
        <v>33</v>
      </c>
      <c r="C8" s="10">
        <f>C11+C14+C17</f>
        <v>0</v>
      </c>
      <c r="D8" s="10">
        <f aca="true" t="shared" si="1" ref="D8:N8">D11+D14+D17</f>
        <v>0</v>
      </c>
      <c r="E8" s="10">
        <f t="shared" si="1"/>
        <v>11069.339</v>
      </c>
      <c r="F8" s="10">
        <f t="shared" si="1"/>
        <v>9795.876</v>
      </c>
      <c r="G8" s="14">
        <v>0</v>
      </c>
      <c r="H8" s="10">
        <f t="shared" si="1"/>
        <v>9795.876</v>
      </c>
      <c r="I8" s="10">
        <f t="shared" si="1"/>
        <v>9795.876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5"/>
      <c r="P8" s="4">
        <f>C8-J8</f>
        <v>0</v>
      </c>
      <c r="Q8" s="4">
        <f>F8-I8</f>
        <v>0</v>
      </c>
      <c r="R8" s="16">
        <f>P8+Q8</f>
        <v>0</v>
      </c>
      <c r="S8" s="12"/>
      <c r="T8" s="12"/>
      <c r="U8" s="12"/>
    </row>
    <row r="9" spans="1:21" s="13" customFormat="1" ht="15.75" customHeight="1">
      <c r="A9" s="8"/>
      <c r="B9" s="17" t="s">
        <v>21</v>
      </c>
      <c r="C9" s="10">
        <f>C12+C15+C18</f>
        <v>0</v>
      </c>
      <c r="D9" s="10">
        <f aca="true" t="shared" si="2" ref="D9:F10">D12+D15+D18</f>
        <v>0</v>
      </c>
      <c r="E9" s="10">
        <f t="shared" si="2"/>
        <v>9043.893</v>
      </c>
      <c r="F9" s="48">
        <f t="shared" si="2"/>
        <v>8030.442</v>
      </c>
      <c r="G9" s="14"/>
      <c r="H9" s="10">
        <f aca="true" t="shared" si="3" ref="H9:N9">H12+H15+H18</f>
        <v>8030.442</v>
      </c>
      <c r="I9" s="10">
        <f t="shared" si="3"/>
        <v>8030.442</v>
      </c>
      <c r="J9" s="10">
        <f t="shared" si="3"/>
        <v>0</v>
      </c>
      <c r="K9" s="10">
        <f t="shared" si="3"/>
        <v>0</v>
      </c>
      <c r="L9" s="10">
        <f t="shared" si="3"/>
        <v>0</v>
      </c>
      <c r="M9" s="10">
        <f t="shared" si="3"/>
        <v>0</v>
      </c>
      <c r="N9" s="10">
        <f t="shared" si="3"/>
        <v>0</v>
      </c>
      <c r="O9" s="15"/>
      <c r="P9" s="18">
        <v>212078</v>
      </c>
      <c r="Q9" s="19">
        <f>212.078-M9</f>
        <v>212.078</v>
      </c>
      <c r="R9" s="20">
        <v>1515.029</v>
      </c>
      <c r="S9" s="12"/>
      <c r="T9" s="12"/>
      <c r="U9" s="12"/>
    </row>
    <row r="10" spans="1:21" s="13" customFormat="1" ht="15.75" customHeight="1">
      <c r="A10" s="8"/>
      <c r="B10" s="17" t="s">
        <v>23</v>
      </c>
      <c r="C10" s="10">
        <f>C13+C16+C19</f>
        <v>0</v>
      </c>
      <c r="D10" s="10">
        <f t="shared" si="2"/>
        <v>0</v>
      </c>
      <c r="E10" s="10">
        <f t="shared" si="2"/>
        <v>2025.446</v>
      </c>
      <c r="F10" s="10">
        <f t="shared" si="2"/>
        <v>1765.434</v>
      </c>
      <c r="G10" s="49">
        <v>251.229</v>
      </c>
      <c r="H10" s="10">
        <f aca="true" t="shared" si="4" ref="H10:N10">H13+H16+H19</f>
        <v>1765.434</v>
      </c>
      <c r="I10" s="10">
        <f t="shared" si="4"/>
        <v>1765.434</v>
      </c>
      <c r="J10" s="10">
        <f t="shared" si="4"/>
        <v>0</v>
      </c>
      <c r="K10" s="10">
        <f t="shared" si="4"/>
        <v>0</v>
      </c>
      <c r="L10" s="10">
        <f t="shared" si="4"/>
        <v>0</v>
      </c>
      <c r="M10" s="10">
        <f t="shared" si="4"/>
        <v>0</v>
      </c>
      <c r="N10" s="10">
        <f t="shared" si="4"/>
        <v>0</v>
      </c>
      <c r="O10" s="15"/>
      <c r="P10" s="18">
        <v>76515</v>
      </c>
      <c r="Q10" s="19">
        <f>76.515-60.246</f>
        <v>16.269</v>
      </c>
      <c r="R10" s="21">
        <v>707.299</v>
      </c>
      <c r="S10" s="12"/>
      <c r="T10" s="12"/>
      <c r="U10" s="12"/>
    </row>
    <row r="11" spans="1:21" s="13" customFormat="1" ht="25.5">
      <c r="A11" s="22" t="s">
        <v>30</v>
      </c>
      <c r="B11" s="9" t="s">
        <v>36</v>
      </c>
      <c r="C11" s="10">
        <f>C12+C13</f>
        <v>0</v>
      </c>
      <c r="D11" s="10">
        <f>D12+D13</f>
        <v>0</v>
      </c>
      <c r="E11" s="10">
        <f>E12+E13</f>
        <v>6677.657</v>
      </c>
      <c r="F11" s="10">
        <f aca="true" t="shared" si="5" ref="F11:M11">F12+F13</f>
        <v>5380.354</v>
      </c>
      <c r="G11" s="14" t="s">
        <v>22</v>
      </c>
      <c r="H11" s="10">
        <f>H12+H13</f>
        <v>5380.354</v>
      </c>
      <c r="I11" s="10">
        <f t="shared" si="5"/>
        <v>5380.354</v>
      </c>
      <c r="J11" s="10">
        <f t="shared" si="5"/>
        <v>0</v>
      </c>
      <c r="K11" s="10">
        <f t="shared" si="5"/>
        <v>0</v>
      </c>
      <c r="L11" s="10">
        <f t="shared" si="5"/>
        <v>0</v>
      </c>
      <c r="M11" s="10">
        <f t="shared" si="5"/>
        <v>0</v>
      </c>
      <c r="N11" s="10">
        <f>N12+N13</f>
        <v>0</v>
      </c>
      <c r="O11" s="15"/>
      <c r="P11" s="4"/>
      <c r="Q11" s="5"/>
      <c r="R11" s="16"/>
      <c r="S11" s="12"/>
      <c r="T11" s="12"/>
      <c r="U11" s="12"/>
    </row>
    <row r="12" spans="1:23" ht="15.75" customHeight="1">
      <c r="A12" s="23"/>
      <c r="B12" s="17" t="s">
        <v>21</v>
      </c>
      <c r="C12" s="21"/>
      <c r="D12" s="21"/>
      <c r="E12" s="50">
        <v>5446.032</v>
      </c>
      <c r="F12" s="20">
        <v>4377.398</v>
      </c>
      <c r="G12" s="14" t="s">
        <v>22</v>
      </c>
      <c r="H12" s="24">
        <f>I12+J12</f>
        <v>4377.398</v>
      </c>
      <c r="I12" s="20">
        <v>4377.398</v>
      </c>
      <c r="J12" s="20"/>
      <c r="K12" s="21"/>
      <c r="L12" s="21"/>
      <c r="M12" s="24">
        <f>C12+F12-H12</f>
        <v>0</v>
      </c>
      <c r="N12" s="25"/>
      <c r="O12" s="21" t="s">
        <v>22</v>
      </c>
      <c r="P12" s="26">
        <v>175.468</v>
      </c>
      <c r="Q12" s="27">
        <v>870784.2000000001</v>
      </c>
      <c r="R12" s="28">
        <f>P12+870.784</f>
        <v>1046.252</v>
      </c>
      <c r="S12" s="12">
        <v>844.737</v>
      </c>
      <c r="T12" s="12">
        <v>19133.18</v>
      </c>
      <c r="U12" s="12"/>
      <c r="V12" s="13"/>
      <c r="W12" s="13"/>
    </row>
    <row r="13" spans="1:23" ht="15.75" customHeight="1">
      <c r="A13" s="23"/>
      <c r="B13" s="17" t="s">
        <v>23</v>
      </c>
      <c r="C13" s="21"/>
      <c r="D13" s="21"/>
      <c r="E13" s="51">
        <v>1231.625</v>
      </c>
      <c r="F13" s="20">
        <v>1002.956</v>
      </c>
      <c r="G13" s="14" t="s">
        <v>22</v>
      </c>
      <c r="H13" s="24">
        <f>I13+J13</f>
        <v>1002.956</v>
      </c>
      <c r="I13" s="20">
        <v>1002.956</v>
      </c>
      <c r="J13" s="20"/>
      <c r="K13" s="21"/>
      <c r="L13" s="21"/>
      <c r="M13" s="24">
        <f>C13+F13-H13</f>
        <v>0</v>
      </c>
      <c r="N13" s="25"/>
      <c r="O13" s="21" t="s">
        <v>22</v>
      </c>
      <c r="P13" s="26">
        <v>41.695</v>
      </c>
      <c r="Q13" s="27">
        <v>206773.1</v>
      </c>
      <c r="R13" s="28">
        <f>P13+206.773</f>
        <v>248.468</v>
      </c>
      <c r="S13" s="12">
        <v>204.656</v>
      </c>
      <c r="T13" s="12"/>
      <c r="U13" s="12"/>
      <c r="V13" s="13"/>
      <c r="W13" s="12"/>
    </row>
    <row r="14" spans="1:23" ht="45" customHeight="1">
      <c r="A14" s="22" t="s">
        <v>31</v>
      </c>
      <c r="B14" s="9" t="s">
        <v>28</v>
      </c>
      <c r="C14" s="10">
        <f>C15+C16</f>
        <v>0</v>
      </c>
      <c r="D14" s="10">
        <f>D15+D16</f>
        <v>0</v>
      </c>
      <c r="E14" s="10">
        <f>E15+E16</f>
        <v>4260.682</v>
      </c>
      <c r="F14" s="10">
        <f>F15+F16</f>
        <v>4289.173</v>
      </c>
      <c r="G14" s="14" t="s">
        <v>22</v>
      </c>
      <c r="H14" s="10">
        <f aca="true" t="shared" si="6" ref="H14:N14">H15+H16</f>
        <v>4289.173</v>
      </c>
      <c r="I14" s="10">
        <f t="shared" si="6"/>
        <v>4289.173</v>
      </c>
      <c r="J14" s="10">
        <f t="shared" si="6"/>
        <v>0</v>
      </c>
      <c r="K14" s="10">
        <f t="shared" si="6"/>
        <v>0</v>
      </c>
      <c r="L14" s="10">
        <f t="shared" si="6"/>
        <v>0</v>
      </c>
      <c r="M14" s="10">
        <f t="shared" si="6"/>
        <v>0</v>
      </c>
      <c r="N14" s="10">
        <f t="shared" si="6"/>
        <v>0</v>
      </c>
      <c r="O14" s="15"/>
      <c r="P14" s="4">
        <f>C12-J12-P12</f>
        <v>-175.468</v>
      </c>
      <c r="Q14" s="29">
        <v>7789.751</v>
      </c>
      <c r="R14" s="16"/>
      <c r="S14" s="12">
        <f>507391+2913989.25-188365</f>
        <v>3233015.25</v>
      </c>
      <c r="T14" s="12"/>
      <c r="U14" s="12"/>
      <c r="V14" s="13"/>
      <c r="W14" s="12"/>
    </row>
    <row r="15" spans="1:23" ht="18" customHeight="1">
      <c r="A15" s="23"/>
      <c r="B15" s="17" t="s">
        <v>21</v>
      </c>
      <c r="C15" s="21">
        <v>0</v>
      </c>
      <c r="D15" s="21"/>
      <c r="E15" s="50">
        <v>3492.361</v>
      </c>
      <c r="F15" s="20">
        <f>1030.042+2520.845</f>
        <v>3550.8869999999997</v>
      </c>
      <c r="G15" s="14" t="s">
        <v>22</v>
      </c>
      <c r="H15" s="24">
        <f>I15+J15</f>
        <v>3550.8869999999997</v>
      </c>
      <c r="I15" s="20">
        <f>1030.042+2520.845</f>
        <v>3550.8869999999997</v>
      </c>
      <c r="J15" s="21">
        <f>C15</f>
        <v>0</v>
      </c>
      <c r="K15" s="21"/>
      <c r="L15" s="21"/>
      <c r="M15" s="24">
        <f>C15+F15-H15</f>
        <v>0</v>
      </c>
      <c r="N15" s="21"/>
      <c r="O15" s="21"/>
      <c r="P15" s="4">
        <f>F13-I13</f>
        <v>0</v>
      </c>
      <c r="Q15" s="29">
        <v>1757.542</v>
      </c>
      <c r="R15" s="16"/>
      <c r="S15" s="12">
        <f>106943+641622-39452</f>
        <v>709113</v>
      </c>
      <c r="T15" s="12"/>
      <c r="U15" s="12"/>
      <c r="V15" s="13"/>
      <c r="W15" s="12"/>
    </row>
    <row r="16" spans="1:23" ht="21" customHeight="1">
      <c r="A16" s="23"/>
      <c r="B16" s="17" t="s">
        <v>23</v>
      </c>
      <c r="C16" s="21">
        <v>0</v>
      </c>
      <c r="D16" s="21"/>
      <c r="E16" s="51">
        <v>768.321</v>
      </c>
      <c r="F16" s="20">
        <f>189.64+548.646</f>
        <v>738.286</v>
      </c>
      <c r="G16" s="14" t="s">
        <v>22</v>
      </c>
      <c r="H16" s="24">
        <f>I16+J16</f>
        <v>738.286</v>
      </c>
      <c r="I16" s="20">
        <f>189.64+548.646</f>
        <v>738.286</v>
      </c>
      <c r="J16" s="21">
        <f>C16</f>
        <v>0</v>
      </c>
      <c r="K16" s="21"/>
      <c r="L16" s="21"/>
      <c r="M16" s="24">
        <f>C16+F16-H16</f>
        <v>0</v>
      </c>
      <c r="N16" s="21"/>
      <c r="O16" s="21"/>
      <c r="P16" s="4">
        <f>C15-J15</f>
        <v>0</v>
      </c>
      <c r="Q16" s="16"/>
      <c r="R16" s="16"/>
      <c r="S16" s="12"/>
      <c r="T16" s="12"/>
      <c r="U16" s="12"/>
      <c r="V16" s="13"/>
      <c r="W16" s="12"/>
    </row>
    <row r="17" spans="1:23" ht="25.5">
      <c r="A17" s="22" t="s">
        <v>32</v>
      </c>
      <c r="B17" s="9" t="s">
        <v>29</v>
      </c>
      <c r="C17" s="10">
        <f>C18+C19</f>
        <v>0</v>
      </c>
      <c r="D17" s="10">
        <f>D18+D19</f>
        <v>0</v>
      </c>
      <c r="E17" s="10">
        <f>E18+E19</f>
        <v>131</v>
      </c>
      <c r="F17" s="10">
        <f>F18+F19</f>
        <v>126.34900000000002</v>
      </c>
      <c r="G17" s="14" t="s">
        <v>22</v>
      </c>
      <c r="H17" s="10">
        <f aca="true" t="shared" si="7" ref="H17:N17">H18+H19</f>
        <v>126.34900000000002</v>
      </c>
      <c r="I17" s="10">
        <f t="shared" si="7"/>
        <v>126.34900000000002</v>
      </c>
      <c r="J17" s="10">
        <f t="shared" si="7"/>
        <v>0</v>
      </c>
      <c r="K17" s="10">
        <f t="shared" si="7"/>
        <v>0</v>
      </c>
      <c r="L17" s="10">
        <f t="shared" si="7"/>
        <v>0</v>
      </c>
      <c r="M17" s="10">
        <f t="shared" si="7"/>
        <v>0</v>
      </c>
      <c r="N17" s="10">
        <f t="shared" si="7"/>
        <v>0</v>
      </c>
      <c r="O17" s="15"/>
      <c r="P17" s="4">
        <f>C16-J16</f>
        <v>0</v>
      </c>
      <c r="Q17" s="16"/>
      <c r="R17" s="16"/>
      <c r="S17" s="12"/>
      <c r="T17" s="12"/>
      <c r="U17" s="12"/>
      <c r="V17" s="13"/>
      <c r="W17" s="12"/>
    </row>
    <row r="18" spans="1:23" ht="17.25" customHeight="1">
      <c r="A18" s="23"/>
      <c r="B18" s="17" t="s">
        <v>21</v>
      </c>
      <c r="C18" s="21"/>
      <c r="D18" s="21"/>
      <c r="E18" s="21">
        <v>105.5</v>
      </c>
      <c r="F18" s="21">
        <f>4.3+24.7+5.9+8.125+44.084+6.096+8.952</f>
        <v>102.15700000000001</v>
      </c>
      <c r="G18" s="14" t="s">
        <v>22</v>
      </c>
      <c r="H18" s="24">
        <f aca="true" t="shared" si="8" ref="H18:H23">I18+J18</f>
        <v>102.15700000000001</v>
      </c>
      <c r="I18" s="21">
        <f>4.3+24.7+5.9+8.125+44.084+6.096+8.952</f>
        <v>102.15700000000001</v>
      </c>
      <c r="J18" s="21"/>
      <c r="K18" s="21"/>
      <c r="L18" s="21"/>
      <c r="M18" s="24">
        <f>C18+F18-H18</f>
        <v>0</v>
      </c>
      <c r="N18" s="21"/>
      <c r="O18" s="21"/>
      <c r="P18" s="4"/>
      <c r="Q18" s="16"/>
      <c r="R18" s="16"/>
      <c r="S18" s="12"/>
      <c r="T18" s="12"/>
      <c r="U18" s="12"/>
      <c r="V18" s="13"/>
      <c r="W18" s="12"/>
    </row>
    <row r="19" spans="1:23" ht="17.25" customHeight="1">
      <c r="A19" s="23"/>
      <c r="B19" s="17" t="s">
        <v>23</v>
      </c>
      <c r="C19" s="21"/>
      <c r="D19" s="21"/>
      <c r="E19" s="21">
        <v>25.5</v>
      </c>
      <c r="F19" s="21">
        <f>0.946+5.434+1.298+2.95+9.698+1.341+2.525</f>
        <v>24.192</v>
      </c>
      <c r="G19" s="14" t="s">
        <v>22</v>
      </c>
      <c r="H19" s="24">
        <f t="shared" si="8"/>
        <v>24.192</v>
      </c>
      <c r="I19" s="21">
        <f>0.946+5.434+1.298+2.95+9.698+1.341+2.525</f>
        <v>24.192</v>
      </c>
      <c r="J19" s="21"/>
      <c r="K19" s="21"/>
      <c r="L19" s="21"/>
      <c r="M19" s="24">
        <f>C19+F19-H19</f>
        <v>0</v>
      </c>
      <c r="N19" s="21"/>
      <c r="O19" s="21"/>
      <c r="P19" s="30">
        <f>P12+P13+P16</f>
        <v>217.16299999999998</v>
      </c>
      <c r="Q19" s="30">
        <f>P14+P15</f>
        <v>-175.468</v>
      </c>
      <c r="R19" s="16"/>
      <c r="S19" s="12"/>
      <c r="T19" s="12"/>
      <c r="U19" s="12"/>
      <c r="V19" s="13"/>
      <c r="W19" s="12"/>
    </row>
    <row r="20" spans="1:23" ht="17.25" customHeight="1">
      <c r="A20" s="23">
        <v>2</v>
      </c>
      <c r="B20" s="17" t="s">
        <v>24</v>
      </c>
      <c r="C20" s="21"/>
      <c r="D20" s="31"/>
      <c r="E20" s="21"/>
      <c r="F20" s="31"/>
      <c r="G20" s="14" t="s">
        <v>22</v>
      </c>
      <c r="H20" s="24">
        <f t="shared" si="8"/>
        <v>0</v>
      </c>
      <c r="I20" s="32"/>
      <c r="J20" s="21"/>
      <c r="K20" s="21"/>
      <c r="L20" s="21"/>
      <c r="M20" s="24">
        <f>C20+F20-H20-K20-L20</f>
        <v>0</v>
      </c>
      <c r="N20" s="21"/>
      <c r="O20" s="21" t="s">
        <v>22</v>
      </c>
      <c r="P20" s="4"/>
      <c r="Q20" s="16"/>
      <c r="R20" s="16"/>
      <c r="S20" s="12"/>
      <c r="T20" s="12"/>
      <c r="U20" s="12"/>
      <c r="V20" s="13"/>
      <c r="W20" s="12"/>
    </row>
    <row r="21" spans="1:23" ht="17.25" customHeight="1">
      <c r="A21" s="23">
        <v>3</v>
      </c>
      <c r="B21" s="17" t="s">
        <v>25</v>
      </c>
      <c r="C21" s="21"/>
      <c r="D21" s="31"/>
      <c r="E21" s="31"/>
      <c r="F21" s="31"/>
      <c r="G21" s="14" t="s">
        <v>22</v>
      </c>
      <c r="H21" s="24">
        <f t="shared" si="8"/>
        <v>0</v>
      </c>
      <c r="I21" s="32"/>
      <c r="J21" s="21"/>
      <c r="K21" s="21"/>
      <c r="L21" s="21"/>
      <c r="M21" s="24">
        <f>C21+F21-H21-K21-L21</f>
        <v>0</v>
      </c>
      <c r="N21" s="21"/>
      <c r="O21" s="21" t="s">
        <v>22</v>
      </c>
      <c r="P21" s="4"/>
      <c r="Q21" s="16"/>
      <c r="R21" s="16"/>
      <c r="S21" s="12"/>
      <c r="T21" s="12"/>
      <c r="U21" s="12"/>
      <c r="V21" s="13"/>
      <c r="W21" s="12"/>
    </row>
    <row r="22" spans="1:23" ht="17.25" customHeight="1">
      <c r="A22" s="23">
        <v>4</v>
      </c>
      <c r="B22" s="17" t="s">
        <v>26</v>
      </c>
      <c r="C22" s="21"/>
      <c r="D22" s="21"/>
      <c r="E22" s="33"/>
      <c r="F22" s="33"/>
      <c r="G22" s="14" t="s">
        <v>22</v>
      </c>
      <c r="H22" s="24">
        <f t="shared" si="8"/>
        <v>0</v>
      </c>
      <c r="I22" s="21"/>
      <c r="J22" s="21"/>
      <c r="K22" s="21"/>
      <c r="L22" s="21"/>
      <c r="M22" s="24">
        <f>C22+F22-H22-K22-L22</f>
        <v>0</v>
      </c>
      <c r="N22" s="21"/>
      <c r="O22" s="21" t="s">
        <v>22</v>
      </c>
      <c r="P22" s="5">
        <f>3274.749-869.621</f>
        <v>2405.1279999999997</v>
      </c>
      <c r="Q22" s="26">
        <v>250.894</v>
      </c>
      <c r="R22" s="16">
        <f>Q22+I12</f>
        <v>4628.292</v>
      </c>
      <c r="S22" s="12"/>
      <c r="T22" s="12"/>
      <c r="U22" s="12"/>
      <c r="V22" s="13"/>
      <c r="W22" s="13"/>
    </row>
    <row r="23" spans="1:23" ht="17.25" customHeight="1">
      <c r="A23" s="23">
        <v>5</v>
      </c>
      <c r="B23" s="17" t="s">
        <v>27</v>
      </c>
      <c r="C23" s="21"/>
      <c r="D23" s="31"/>
      <c r="E23" s="31"/>
      <c r="F23" s="31"/>
      <c r="G23" s="14" t="s">
        <v>22</v>
      </c>
      <c r="H23" s="24">
        <f t="shared" si="8"/>
        <v>0</v>
      </c>
      <c r="I23" s="21"/>
      <c r="J23" s="21"/>
      <c r="K23" s="21"/>
      <c r="L23" s="21"/>
      <c r="M23" s="24">
        <f>C23+F23-H23-K23-L23</f>
        <v>0</v>
      </c>
      <c r="N23" s="21"/>
      <c r="O23" s="21" t="s">
        <v>22</v>
      </c>
      <c r="P23" s="5">
        <f>728.188-206.773</f>
        <v>521.415</v>
      </c>
      <c r="Q23" s="26">
        <v>58.923</v>
      </c>
      <c r="R23" s="16">
        <f>Q23+I13</f>
        <v>1061.879</v>
      </c>
      <c r="S23" s="12"/>
      <c r="T23" s="12"/>
      <c r="U23" s="12"/>
      <c r="V23" s="13"/>
      <c r="W23" s="13"/>
    </row>
    <row r="24" spans="8:23" ht="12.75">
      <c r="H24" s="34"/>
      <c r="I24" s="34"/>
      <c r="J24" s="34"/>
      <c r="R24" s="16"/>
      <c r="S24" s="12"/>
      <c r="T24" s="12"/>
      <c r="U24" s="12"/>
      <c r="V24" s="13"/>
      <c r="W24" s="13"/>
    </row>
    <row r="25" spans="2:18" ht="18.75">
      <c r="B25" s="13"/>
      <c r="E25" s="4"/>
      <c r="P25" s="1">
        <v>74.086</v>
      </c>
      <c r="Q25" s="1">
        <v>12.168</v>
      </c>
      <c r="R25" s="16"/>
    </row>
    <row r="26" spans="1:21" ht="142.5" customHeight="1">
      <c r="A26" s="35"/>
      <c r="B26" s="36"/>
      <c r="C26" s="37"/>
      <c r="D26" s="37"/>
      <c r="E26" s="38"/>
      <c r="F26" s="39"/>
      <c r="G26" s="39"/>
      <c r="H26" s="39"/>
      <c r="I26" s="39"/>
      <c r="J26" s="40"/>
      <c r="K26" s="40"/>
      <c r="L26" s="40"/>
      <c r="M26" s="41"/>
      <c r="N26" s="35"/>
      <c r="O26" s="35"/>
      <c r="P26" s="35"/>
      <c r="Q26" s="35"/>
      <c r="R26" s="42"/>
      <c r="S26" s="35"/>
      <c r="T26" s="35"/>
      <c r="U26" s="35"/>
    </row>
    <row r="27" spans="1:21" ht="15.75">
      <c r="A27" s="35"/>
      <c r="B27" s="40"/>
      <c r="C27" s="40"/>
      <c r="D27" s="40"/>
      <c r="E27" s="43"/>
      <c r="F27" s="40"/>
      <c r="G27" s="40"/>
      <c r="H27" s="40"/>
      <c r="I27" s="43"/>
      <c r="J27" s="40"/>
      <c r="K27" s="40"/>
      <c r="L27" s="40"/>
      <c r="M27" s="41"/>
      <c r="N27" s="35"/>
      <c r="O27" s="35"/>
      <c r="P27" s="35"/>
      <c r="Q27" s="35"/>
      <c r="R27" s="42"/>
      <c r="S27" s="35"/>
      <c r="T27" s="35"/>
      <c r="U27" s="35"/>
    </row>
    <row r="28" spans="1:21" ht="12.75">
      <c r="A28" s="44"/>
      <c r="B28" s="45"/>
      <c r="C28" s="46"/>
      <c r="D28" s="46"/>
      <c r="E28" s="46"/>
      <c r="F28" s="46"/>
      <c r="G28" s="46"/>
      <c r="H28" s="46"/>
      <c r="I28" s="46"/>
      <c r="J28" s="46"/>
      <c r="K28" s="35"/>
      <c r="L28" s="35"/>
      <c r="M28" s="35"/>
      <c r="N28" s="35"/>
      <c r="O28" s="35"/>
      <c r="P28" s="35"/>
      <c r="Q28" s="35"/>
      <c r="R28" s="42"/>
      <c r="S28" s="35"/>
      <c r="T28" s="35"/>
      <c r="U28" s="35"/>
    </row>
    <row r="29" spans="1:21" ht="18.75">
      <c r="A29" s="44"/>
      <c r="B29" s="45"/>
      <c r="C29" s="46"/>
      <c r="D29" s="46"/>
      <c r="E29" s="46"/>
      <c r="F29" s="46"/>
      <c r="G29" s="46"/>
      <c r="H29" s="46"/>
      <c r="I29" s="47">
        <v>117.002</v>
      </c>
      <c r="J29" s="47">
        <v>24.99</v>
      </c>
      <c r="K29" s="35"/>
      <c r="L29" s="35"/>
      <c r="M29" s="35"/>
      <c r="N29" s="35"/>
      <c r="O29" s="35"/>
      <c r="P29" s="35"/>
      <c r="Q29" s="35"/>
      <c r="R29" s="42"/>
      <c r="S29" s="35"/>
      <c r="T29" s="35"/>
      <c r="U29" s="35"/>
    </row>
    <row r="30" spans="1:21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42"/>
      <c r="S30" s="35"/>
      <c r="T30" s="35"/>
      <c r="U30" s="35"/>
    </row>
    <row r="31" spans="1:21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</row>
  </sheetData>
  <sheetProtection password="CEF5" sheet="1" objects="1" scenarios="1" formatCells="0" formatColumns="0" formatRows="0" autoFilter="0"/>
  <mergeCells count="14">
    <mergeCell ref="K4:L4"/>
    <mergeCell ref="B3:J3"/>
    <mergeCell ref="M4:N4"/>
    <mergeCell ref="N1:O1"/>
    <mergeCell ref="C4:D4"/>
    <mergeCell ref="A2:O2"/>
    <mergeCell ref="O4:O5"/>
    <mergeCell ref="H4:J4"/>
    <mergeCell ref="A1:B1"/>
    <mergeCell ref="B4:B6"/>
    <mergeCell ref="A4:A6"/>
    <mergeCell ref="G4:G5"/>
    <mergeCell ref="E4:E5"/>
    <mergeCell ref="F4:F5"/>
  </mergeCells>
  <printOptions horizontalCentered="1"/>
  <pageMargins left="0.35433070866141736" right="0.1968503937007874" top="0.76" bottom="0.3937007874015748" header="0" footer="0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u250703</dc:creator>
  <cp:keywords/>
  <dc:description/>
  <cp:lastModifiedBy>Admin</cp:lastModifiedBy>
  <cp:lastPrinted>2020-01-30T15:14:24Z</cp:lastPrinted>
  <dcterms:created xsi:type="dcterms:W3CDTF">2014-01-10T09:56:16Z</dcterms:created>
  <dcterms:modified xsi:type="dcterms:W3CDTF">2020-02-21T10:24:03Z</dcterms:modified>
  <cp:category/>
  <cp:version/>
  <cp:contentType/>
  <cp:contentStatus/>
</cp:coreProperties>
</file>